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40" windowWidth="18720" windowHeight="11580" activeTab="0"/>
  </bookViews>
  <sheets>
    <sheet name="R&amp;P Accounts" sheetId="1" r:id="rId1"/>
  </sheets>
  <definedNames>
    <definedName name="_xlnm.Print_Area" localSheetId="0">'R&amp;P Accounts'!$A$1:$J$99</definedName>
  </definedNames>
  <calcPr fullCalcOnLoad="1"/>
</workbook>
</file>

<file path=xl/sharedStrings.xml><?xml version="1.0" encoding="utf-8"?>
<sst xmlns="http://schemas.openxmlformats.org/spreadsheetml/2006/main" count="105" uniqueCount="83">
  <si>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</si>
  <si>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</si>
  <si>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</si>
  <si>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</si>
  <si>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</si>
  <si>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</si>
  <si>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</si>
  <si>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</si>
  <si>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</si>
  <si>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</si>
  <si>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</si>
  <si>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</si>
  <si>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</si>
  <si>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To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</si>
  <si>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</si>
  <si>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</si>
  <si>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</si>
  <si>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</si>
  <si>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</si>
  <si>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</si>
  <si>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</si>
  <si>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</si>
  <si>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</si>
  <si>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</si>
  <si>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</si>
  <si>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</si>
  <si>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</si>
  <si>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</si>
  <si>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</si>
  <si>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r>
      <t>Total cash funds</t>
    </r>
    <r>
      <rPr>
        <i/>
        <sz val="12"/>
        <rFont val="Arial"/>
        <family val="2"/>
      </rPr>
      <t xml:space="preserve"> </t>
    </r>
  </si>
  <si>
    <t>CC16a</t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</si>
  <si>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</si>
  <si>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</si>
  <si>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</si>
  <si>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</si>
  <si>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</si>
  <si>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</si>
  <si>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</si>
  <si>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</si>
  <si>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r>
      <t>Signed by one or two trustees on behalf of all the trustees</t>
    </r>
    <r>
      <rPr>
        <sz val="10"/>
        <color indexed="11"/>
        <rFont val="Arial"/>
        <family val="2"/>
      </rPr>
      <t xml:space="preserve"> </t>
    </r>
  </si>
  <si>
    <t>Signature</t>
  </si>
  <si>
    <t>Print Name</t>
  </si>
  <si>
    <t>Date of approval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</si>
  <si>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</si>
  <si>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</si>
  <si>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</si>
  <si>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</si>
  <si>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</si>
  <si>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</si>
  <si>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</si>
  <si>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Donations</t>
  </si>
  <si>
    <t>Grants</t>
  </si>
  <si>
    <t>Training</t>
  </si>
  <si>
    <t>Consultancy</t>
  </si>
  <si>
    <t>Supporter</t>
  </si>
  <si>
    <t>Investment income</t>
  </si>
  <si>
    <t>Other income</t>
  </si>
  <si>
    <t>Travel and subsistence</t>
  </si>
  <si>
    <t>Marketing</t>
  </si>
  <si>
    <t>Consumables</t>
  </si>
  <si>
    <t>Equipment</t>
  </si>
  <si>
    <t>Co-operative bank account</t>
  </si>
  <si>
    <t>Unrestricted</t>
  </si>
  <si>
    <t>Computer equipment</t>
  </si>
  <si>
    <t>The Species Recovery Trust</t>
  </si>
  <si>
    <t>N Berry</t>
  </si>
  <si>
    <t>Merchandise</t>
  </si>
  <si>
    <t>Hire costs</t>
  </si>
  <si>
    <t>Grants receivable</t>
  </si>
  <si>
    <t>Fixtures and fittings</t>
  </si>
  <si>
    <t>Insurance</t>
  </si>
  <si>
    <t>Independent Examination and Various</t>
  </si>
  <si>
    <t>Project delivery - subcontractor costs</t>
  </si>
  <si>
    <t>Training  - subcontractor costs</t>
  </si>
  <si>
    <t>Other debts due to charity</t>
  </si>
  <si>
    <t>Prepayments</t>
  </si>
  <si>
    <t>Social security and other taxation</t>
  </si>
  <si>
    <t>Restricted</t>
  </si>
  <si>
    <t>Accruals (accountancy)</t>
  </si>
  <si>
    <t>Accruals (project delivery)</t>
  </si>
  <si>
    <t>Other creditors</t>
  </si>
  <si>
    <t>Salaries and pension costs</t>
  </si>
  <si>
    <t>Gift aid income tax recoverable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</si>
</sst>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[$-809]dd\ mmmm\ yyyy"/>
    <numFmt numFmtId="179" formatCode="[$-809]dd\ mmmm\ yyyy;@"/>
    <numFmt numFmtId="180" formatCode="#,##0_ ;\-#,##0\ "/>
  </numFmts>
  <fonts count="5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1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7" fontId="4" fillId="0" borderId="10" xfId="42" applyNumberFormat="1" applyFont="1" applyBorder="1" applyAlignment="1" applyProtection="1">
      <alignment vertical="center" wrapText="1"/>
      <protection locked="0"/>
    </xf>
    <xf numFmtId="177" fontId="4" fillId="0" borderId="0" xfId="42" applyNumberFormat="1" applyFont="1" applyAlignment="1" applyProtection="1">
      <alignment vertical="center" wrapText="1"/>
      <protection locked="0"/>
    </xf>
    <xf numFmtId="177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77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77" fontId="5" fillId="0" borderId="0" xfId="42" applyNumberFormat="1" applyFont="1" applyBorder="1" applyAlignment="1" applyProtection="1">
      <alignment horizontal="right" vertical="center" wrapText="1"/>
      <protection locked="0"/>
    </xf>
    <xf numFmtId="177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77" fontId="4" fillId="0" borderId="10" xfId="42" applyNumberFormat="1" applyFont="1" applyBorder="1" applyAlignment="1" applyProtection="1">
      <alignment wrapText="1"/>
      <protection locked="0"/>
    </xf>
    <xf numFmtId="177" fontId="4" fillId="0" borderId="0" xfId="42" applyNumberFormat="1" applyFont="1" applyBorder="1" applyAlignment="1" applyProtection="1">
      <alignment wrapText="1"/>
      <protection locked="0"/>
    </xf>
    <xf numFmtId="177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77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77" fontId="9" fillId="0" borderId="0" xfId="42" applyNumberFormat="1" applyFont="1" applyAlignment="1" applyProtection="1">
      <alignment horizontal="right" wrapText="1"/>
      <protection locked="0"/>
    </xf>
    <xf numFmtId="177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77" fontId="9" fillId="0" borderId="15" xfId="42" applyNumberFormat="1" applyFont="1" applyBorder="1" applyAlignment="1" applyProtection="1">
      <alignment horizontal="right" wrapText="1"/>
      <protection locked="0"/>
    </xf>
    <xf numFmtId="177" fontId="9" fillId="0" borderId="11" xfId="42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7" fontId="4" fillId="33" borderId="10" xfId="42" applyNumberFormat="1" applyFont="1" applyFill="1" applyBorder="1" applyAlignment="1" applyProtection="1">
      <alignment vertical="center" wrapText="1"/>
      <protection/>
    </xf>
    <xf numFmtId="177" fontId="4" fillId="33" borderId="17" xfId="42" applyNumberFormat="1" applyFont="1" applyFill="1" applyBorder="1" applyAlignment="1" applyProtection="1">
      <alignment vertical="center" wrapText="1"/>
      <protection/>
    </xf>
    <xf numFmtId="177" fontId="4" fillId="33" borderId="10" xfId="42" applyNumberFormat="1" applyFont="1" applyFill="1" applyBorder="1" applyAlignment="1" applyProtection="1">
      <alignment wrapText="1"/>
      <protection/>
    </xf>
    <xf numFmtId="177" fontId="4" fillId="33" borderId="17" xfId="42" applyNumberFormat="1" applyFont="1" applyFill="1" applyBorder="1" applyAlignment="1" applyProtection="1">
      <alignment wrapText="1"/>
      <protection/>
    </xf>
    <xf numFmtId="177" fontId="9" fillId="33" borderId="17" xfId="42" applyNumberFormat="1" applyFont="1" applyFill="1" applyBorder="1" applyAlignment="1" applyProtection="1">
      <alignment wrapText="1"/>
      <protection/>
    </xf>
    <xf numFmtId="177" fontId="9" fillId="33" borderId="18" xfId="42" applyNumberFormat="1" applyFont="1" applyFill="1" applyBorder="1" applyAlignment="1" applyProtection="1">
      <alignment horizontal="right" wrapText="1"/>
      <protection/>
    </xf>
    <xf numFmtId="177" fontId="9" fillId="33" borderId="19" xfId="42" applyNumberFormat="1" applyFont="1" applyFill="1" applyBorder="1" applyAlignment="1" applyProtection="1">
      <alignment wrapText="1"/>
      <protection/>
    </xf>
    <xf numFmtId="177" fontId="9" fillId="33" borderId="17" xfId="42" applyNumberFormat="1" applyFont="1" applyFill="1" applyBorder="1" applyAlignment="1" applyProtection="1">
      <alignment horizontal="right" wrapText="1"/>
      <protection/>
    </xf>
    <xf numFmtId="177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77" fontId="5" fillId="0" borderId="0" xfId="42" applyNumberFormat="1" applyFont="1" applyAlignment="1" applyProtection="1">
      <alignment vertical="center" wrapText="1"/>
      <protection locked="0"/>
    </xf>
    <xf numFmtId="177" fontId="4" fillId="0" borderId="10" xfId="42" applyNumberFormat="1" applyFont="1" applyBorder="1" applyAlignment="1" applyProtection="1">
      <alignment vertical="top" wrapText="1"/>
      <protection locked="0"/>
    </xf>
    <xf numFmtId="177" fontId="4" fillId="0" borderId="0" xfId="42" applyNumberFormat="1" applyFont="1" applyAlignment="1" applyProtection="1">
      <alignment vertical="top" wrapText="1"/>
      <protection locked="0"/>
    </xf>
    <xf numFmtId="179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77" fontId="4" fillId="0" borderId="0" xfId="42" applyNumberFormat="1" applyFont="1" applyBorder="1" applyAlignment="1" applyProtection="1">
      <alignment horizontal="right" vertical="center" wrapText="1"/>
      <protection locked="0"/>
    </xf>
    <xf numFmtId="177" fontId="4" fillId="0" borderId="0" xfId="42" applyNumberFormat="1" applyFont="1" applyFill="1" applyBorder="1" applyAlignment="1" applyProtection="1">
      <alignment horizontal="right" vertical="center" wrapText="1"/>
      <protection/>
    </xf>
    <xf numFmtId="177" fontId="9" fillId="0" borderId="21" xfId="42" applyNumberFormat="1" applyFont="1" applyBorder="1" applyAlignment="1" applyProtection="1">
      <alignment/>
      <protection locked="0"/>
    </xf>
    <xf numFmtId="171" fontId="4" fillId="33" borderId="22" xfId="42" applyFont="1" applyFill="1" applyBorder="1" applyAlignment="1" applyProtection="1">
      <alignment horizontal="right" vertical="center" wrapText="1"/>
      <protection/>
    </xf>
    <xf numFmtId="169" fontId="0" fillId="0" borderId="0" xfId="42" applyNumberFormat="1" applyFont="1" applyAlignment="1" applyProtection="1">
      <alignment/>
      <protection locked="0"/>
    </xf>
    <xf numFmtId="169" fontId="4" fillId="0" borderId="0" xfId="42" applyNumberFormat="1" applyFont="1" applyAlignment="1" applyProtection="1">
      <alignment horizontal="center" vertical="center" wrapText="1"/>
      <protection locked="0"/>
    </xf>
    <xf numFmtId="169" fontId="7" fillId="0" borderId="0" xfId="42" applyNumberFormat="1" applyFont="1" applyAlignment="1" applyProtection="1">
      <alignment horizontal="right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5" fillId="0" borderId="0" xfId="42" applyNumberFormat="1" applyFont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6" fillId="0" borderId="0" xfId="42" applyNumberFormat="1" applyFont="1" applyAlignment="1" applyProtection="1">
      <alignment horizontal="right" vertical="top" wrapText="1"/>
      <protection locked="0"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8" fillId="0" borderId="0" xfId="42" applyNumberFormat="1" applyFont="1" applyAlignment="1" applyProtection="1">
      <alignment/>
      <protection locked="0"/>
    </xf>
    <xf numFmtId="169" fontId="9" fillId="0" borderId="21" xfId="42" applyNumberFormat="1" applyFont="1" applyBorder="1" applyAlignment="1" applyProtection="1">
      <alignment/>
      <protection locked="0"/>
    </xf>
    <xf numFmtId="169" fontId="9" fillId="33" borderId="20" xfId="42" applyNumberFormat="1" applyFont="1" applyFill="1" applyBorder="1" applyAlignment="1" applyProtection="1">
      <alignment horizontal="center" wrapText="1"/>
      <protection/>
    </xf>
    <xf numFmtId="169" fontId="5" fillId="0" borderId="0" xfId="42" applyNumberFormat="1" applyFont="1" applyBorder="1" applyAlignment="1" applyProtection="1">
      <alignment/>
      <protection locked="0"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77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169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9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69" fontId="7" fillId="0" borderId="0" xfId="42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/>
    </xf>
    <xf numFmtId="37" fontId="4" fillId="0" borderId="10" xfId="42" applyNumberFormat="1" applyFont="1" applyBorder="1" applyAlignment="1" applyProtection="1">
      <alignment vertical="center" wrapText="1"/>
      <protection locked="0"/>
    </xf>
    <xf numFmtId="37" fontId="9" fillId="33" borderId="20" xfId="42" applyNumberFormat="1" applyFont="1" applyFill="1" applyBorder="1" applyAlignment="1" applyProtection="1">
      <alignment vertical="center" wrapText="1"/>
      <protection/>
    </xf>
    <xf numFmtId="37" fontId="9" fillId="33" borderId="18" xfId="42" applyNumberFormat="1" applyFont="1" applyFill="1" applyBorder="1" applyAlignment="1" applyProtection="1">
      <alignment horizontal="right" wrapText="1"/>
      <protection/>
    </xf>
    <xf numFmtId="37" fontId="9" fillId="33" borderId="17" xfId="42" applyNumberFormat="1" applyFont="1" applyFill="1" applyBorder="1" applyAlignment="1" applyProtection="1">
      <alignment horizontal="right" wrapText="1"/>
      <protection/>
    </xf>
    <xf numFmtId="180" fontId="9" fillId="0" borderId="11" xfId="42" applyNumberFormat="1" applyFont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8" fillId="0" borderId="24" xfId="0" applyFont="1" applyBorder="1" applyAlignment="1" applyProtection="1">
      <alignment vertical="top" wrapText="1"/>
      <protection locked="0"/>
    </xf>
    <xf numFmtId="169" fontId="0" fillId="0" borderId="0" xfId="42" applyNumberFormat="1" applyFont="1" applyAlignment="1" applyProtection="1">
      <alignment/>
      <protection locked="0"/>
    </xf>
    <xf numFmtId="0" fontId="22" fillId="0" borderId="25" xfId="0" applyFont="1" applyBorder="1" applyAlignment="1" applyProtection="1">
      <alignment horizontal="left" wrapText="1"/>
      <protection locked="0"/>
    </xf>
    <xf numFmtId="169" fontId="5" fillId="0" borderId="10" xfId="42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169" fontId="14" fillId="0" borderId="0" xfId="42" applyNumberFormat="1" applyFont="1" applyBorder="1" applyAlignment="1" applyProtection="1">
      <alignment horizontal="left" wrapText="1"/>
      <protection locked="0"/>
    </xf>
    <xf numFmtId="169" fontId="4" fillId="0" borderId="25" xfId="42" applyNumberFormat="1" applyFont="1" applyBorder="1" applyAlignment="1" applyProtection="1">
      <alignment horizontal="right" vertical="top" wrapText="1"/>
      <protection locked="0"/>
    </xf>
    <xf numFmtId="169" fontId="10" fillId="0" borderId="23" xfId="42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/>
      <protection locked="0"/>
    </xf>
    <xf numFmtId="169" fontId="5" fillId="0" borderId="26" xfId="42" applyNumberFormat="1" applyFont="1" applyBorder="1" applyAlignment="1" applyProtection="1">
      <alignment horizontal="left" vertical="top" wrapText="1"/>
      <protection locked="0"/>
    </xf>
    <xf numFmtId="169" fontId="5" fillId="0" borderId="21" xfId="42" applyNumberFormat="1" applyFont="1" applyBorder="1" applyAlignment="1" applyProtection="1">
      <alignment horizontal="left" vertical="top" wrapText="1"/>
      <protection locked="0"/>
    </xf>
    <xf numFmtId="169" fontId="5" fillId="0" borderId="27" xfId="42" applyNumberFormat="1" applyFont="1" applyBorder="1" applyAlignment="1" applyProtection="1">
      <alignment horizontal="left" vertical="top" wrapText="1"/>
      <protection locked="0"/>
    </xf>
    <xf numFmtId="169" fontId="0" fillId="0" borderId="0" xfId="42" applyNumberFormat="1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16" fillId="0" borderId="28" xfId="0" applyFont="1" applyBorder="1" applyAlignment="1" applyProtection="1">
      <alignment horizontal="left" vertical="top"/>
      <protection locked="0"/>
    </xf>
    <xf numFmtId="0" fontId="16" fillId="0" borderId="23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25" xfId="0" applyFont="1" applyBorder="1" applyAlignment="1" applyProtection="1">
      <alignment horizontal="left" vertical="top"/>
      <protection locked="0"/>
    </xf>
    <xf numFmtId="14" fontId="0" fillId="0" borderId="32" xfId="0" applyNumberFormat="1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14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21" fillId="0" borderId="26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4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05450" y="481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76200</xdr:rowOff>
    </xdr:from>
    <xdr:to>
      <xdr:col>6</xdr:col>
      <xdr:colOff>95250</xdr:colOff>
      <xdr:row>9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5505450" y="2066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55</xdr:row>
      <xdr:rowOff>161925</xdr:rowOff>
    </xdr:from>
    <xdr:to>
      <xdr:col>8</xdr:col>
      <xdr:colOff>95250</xdr:colOff>
      <xdr:row>55</xdr:row>
      <xdr:rowOff>247650</xdr:rowOff>
    </xdr:to>
    <xdr:sp>
      <xdr:nvSpPr>
        <xdr:cNvPr id="3" name="Rectangle 8"/>
        <xdr:cNvSpPr>
          <a:spLocks/>
        </xdr:cNvSpPr>
      </xdr:nvSpPr>
      <xdr:spPr>
        <a:xfrm>
          <a:off x="6629400" y="102203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</xdr:row>
      <xdr:rowOff>85725</xdr:rowOff>
    </xdr:from>
    <xdr:to>
      <xdr:col>0</xdr:col>
      <xdr:colOff>1609725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4765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62</xdr:row>
      <xdr:rowOff>190500</xdr:rowOff>
    </xdr:from>
    <xdr:to>
      <xdr:col>8</xdr:col>
      <xdr:colOff>95250</xdr:colOff>
      <xdr:row>62</xdr:row>
      <xdr:rowOff>295275</xdr:rowOff>
    </xdr:to>
    <xdr:sp>
      <xdr:nvSpPr>
        <xdr:cNvPr id="5" name="Rectangle 10"/>
        <xdr:cNvSpPr>
          <a:spLocks/>
        </xdr:cNvSpPr>
      </xdr:nvSpPr>
      <xdr:spPr>
        <a:xfrm>
          <a:off x="6629400" y="120205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5505450" y="5353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76200</xdr:rowOff>
    </xdr:from>
    <xdr:to>
      <xdr:col>6</xdr:col>
      <xdr:colOff>95250</xdr:colOff>
      <xdr:row>9</xdr:row>
      <xdr:rowOff>123825</xdr:rowOff>
    </xdr:to>
    <xdr:sp>
      <xdr:nvSpPr>
        <xdr:cNvPr id="7" name="Rectangle 14"/>
        <xdr:cNvSpPr>
          <a:spLocks/>
        </xdr:cNvSpPr>
      </xdr:nvSpPr>
      <xdr:spPr>
        <a:xfrm>
          <a:off x="5505450" y="20669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97</xdr:row>
      <xdr:rowOff>85725</xdr:rowOff>
    </xdr:from>
    <xdr:to>
      <xdr:col>3</xdr:col>
      <xdr:colOff>257175</xdr:colOff>
      <xdr:row>97</xdr:row>
      <xdr:rowOff>628650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04025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="75" zoomScaleNormal="75" workbookViewId="0" topLeftCell="A76">
      <selection activeCell="N98" sqref="N98"/>
    </sheetView>
  </sheetViews>
  <sheetFormatPr defaultColWidth="9.140625" defaultRowHeight="12.75"/>
  <cols>
    <col min="1" max="1" width="31.7109375" style="2" customWidth="1"/>
    <col min="2" max="2" width="15.421875" style="78" customWidth="1"/>
    <col min="3" max="3" width="1.7109375" style="2" customWidth="1"/>
    <col min="4" max="4" width="15.421875" style="2" customWidth="1"/>
    <col min="5" max="5" width="1.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421875" style="2" customWidth="1"/>
    <col min="10" max="10" width="14.7109375" style="1" customWidth="1"/>
    <col min="11" max="16384" width="9.140625" style="2" customWidth="1"/>
  </cols>
  <sheetData>
    <row r="2" spans="1:10" ht="18.75" customHeight="1">
      <c r="A2" s="142"/>
      <c r="B2" s="149" t="s">
        <v>64</v>
      </c>
      <c r="C2" s="150"/>
      <c r="D2" s="150"/>
      <c r="E2" s="150"/>
      <c r="F2" s="150"/>
      <c r="G2" s="147">
        <v>1146387</v>
      </c>
      <c r="H2" s="148"/>
      <c r="J2" s="161" t="s">
        <v>30</v>
      </c>
    </row>
    <row r="3" spans="1:10" ht="15" customHeight="1">
      <c r="A3" s="142"/>
      <c r="B3" s="166"/>
      <c r="C3" s="167"/>
      <c r="D3" s="167"/>
      <c r="E3" s="167"/>
      <c r="F3" s="167"/>
      <c r="G3" s="164"/>
      <c r="H3" s="165"/>
      <c r="J3" s="162"/>
    </row>
    <row r="4" spans="1:10" ht="24" customHeight="1">
      <c r="A4" s="142"/>
      <c r="B4" s="151" t="s">
        <v>34</v>
      </c>
      <c r="C4" s="152"/>
      <c r="D4" s="152"/>
      <c r="E4" s="152"/>
      <c r="F4" s="152"/>
      <c r="G4" s="152"/>
      <c r="H4" s="152"/>
      <c r="J4" s="162"/>
    </row>
    <row r="5" spans="1:10" ht="14.25" customHeight="1">
      <c r="A5" s="142"/>
      <c r="B5" s="157" t="s">
        <v>43</v>
      </c>
      <c r="C5" s="158"/>
      <c r="D5" s="153"/>
      <c r="E5" s="154"/>
      <c r="F5" s="155" t="s">
        <v>13</v>
      </c>
      <c r="G5" s="153"/>
      <c r="H5" s="154"/>
      <c r="J5" s="162"/>
    </row>
    <row r="6" spans="1:10" ht="16.5" customHeight="1">
      <c r="A6" s="142"/>
      <c r="B6" s="159"/>
      <c r="C6" s="160"/>
      <c r="D6" s="168">
        <v>42005</v>
      </c>
      <c r="E6" s="169"/>
      <c r="F6" s="156"/>
      <c r="G6" s="170">
        <v>42369</v>
      </c>
      <c r="H6" s="171"/>
      <c r="J6" s="163"/>
    </row>
    <row r="7" ht="12">
      <c r="H7" s="105"/>
    </row>
    <row r="8" spans="1:10" ht="18">
      <c r="A8" s="104" t="s">
        <v>33</v>
      </c>
      <c r="B8" s="107"/>
      <c r="C8" s="104"/>
      <c r="D8" s="104"/>
      <c r="E8" s="104"/>
      <c r="F8" s="104"/>
      <c r="G8" s="104"/>
      <c r="H8" s="104"/>
      <c r="I8" s="72"/>
      <c r="J8" s="73"/>
    </row>
    <row r="9" spans="1:10" ht="25.5">
      <c r="A9" s="106"/>
      <c r="B9" s="3" t="s">
        <v>0</v>
      </c>
      <c r="C9" s="3"/>
      <c r="D9" s="3" t="s">
        <v>1</v>
      </c>
      <c r="E9" s="3"/>
      <c r="F9" s="3" t="s">
        <v>17</v>
      </c>
      <c r="G9" s="3"/>
      <c r="H9" s="3" t="s">
        <v>18</v>
      </c>
      <c r="I9" s="4"/>
      <c r="J9" s="69" t="s">
        <v>24</v>
      </c>
    </row>
    <row r="10" spans="1:10" ht="12.75">
      <c r="A10" s="5"/>
      <c r="B10" s="79" t="s">
        <v>47</v>
      </c>
      <c r="C10" s="7"/>
      <c r="D10" s="6" t="s">
        <v>2</v>
      </c>
      <c r="E10" s="7"/>
      <c r="F10" s="6" t="s">
        <v>2</v>
      </c>
      <c r="G10" s="7"/>
      <c r="H10" s="6" t="s">
        <v>2</v>
      </c>
      <c r="I10" s="8"/>
      <c r="J10" s="6" t="s">
        <v>2</v>
      </c>
    </row>
    <row r="11" spans="1:9" ht="12.75">
      <c r="A11" s="70" t="s">
        <v>16</v>
      </c>
      <c r="B11" s="80"/>
      <c r="C11" s="9"/>
      <c r="D11" s="9"/>
      <c r="E11" s="9"/>
      <c r="F11" s="9"/>
      <c r="G11" s="9"/>
      <c r="H11" s="9"/>
      <c r="I11" s="10"/>
    </row>
    <row r="12" spans="1:10" ht="12">
      <c r="A12" s="109" t="s">
        <v>50</v>
      </c>
      <c r="B12" s="81">
        <v>415.41</v>
      </c>
      <c r="C12" s="13"/>
      <c r="D12" s="12">
        <v>0</v>
      </c>
      <c r="E12" s="13"/>
      <c r="F12" s="12">
        <v>0</v>
      </c>
      <c r="G12" s="13"/>
      <c r="H12" s="54">
        <f>F12+D12+B12</f>
        <v>415.41</v>
      </c>
      <c r="I12" s="8"/>
      <c r="J12" s="12">
        <v>153.43</v>
      </c>
    </row>
    <row r="13" spans="1:10" ht="12">
      <c r="A13" s="109" t="s">
        <v>51</v>
      </c>
      <c r="B13" s="81">
        <v>0</v>
      </c>
      <c r="C13" s="13"/>
      <c r="D13" s="12">
        <v>36219</v>
      </c>
      <c r="E13" s="13"/>
      <c r="F13" s="12">
        <v>0</v>
      </c>
      <c r="G13" s="13"/>
      <c r="H13" s="54">
        <f aca="true" t="shared" si="0" ref="H13:H20">F13+D13+B13</f>
        <v>36219</v>
      </c>
      <c r="I13" s="8"/>
      <c r="J13" s="12">
        <v>10500</v>
      </c>
    </row>
    <row r="14" spans="1:10" ht="12">
      <c r="A14" s="109" t="s">
        <v>52</v>
      </c>
      <c r="B14" s="81">
        <v>23729</v>
      </c>
      <c r="C14" s="13"/>
      <c r="D14" s="12">
        <v>0</v>
      </c>
      <c r="E14" s="13"/>
      <c r="F14" s="12">
        <v>0</v>
      </c>
      <c r="G14" s="13"/>
      <c r="H14" s="54">
        <f t="shared" si="0"/>
        <v>23729</v>
      </c>
      <c r="I14" s="8"/>
      <c r="J14" s="12">
        <v>12924.78</v>
      </c>
    </row>
    <row r="15" spans="1:10" ht="12">
      <c r="A15" s="109" t="s">
        <v>53</v>
      </c>
      <c r="B15" s="81">
        <v>6569</v>
      </c>
      <c r="C15" s="13"/>
      <c r="D15" s="12">
        <v>0</v>
      </c>
      <c r="E15" s="13"/>
      <c r="F15" s="12">
        <v>0</v>
      </c>
      <c r="G15" s="13"/>
      <c r="H15" s="54">
        <f t="shared" si="0"/>
        <v>6569</v>
      </c>
      <c r="I15" s="8"/>
      <c r="J15" s="12">
        <v>10818.32</v>
      </c>
    </row>
    <row r="16" spans="1:10" ht="12">
      <c r="A16" s="109" t="s">
        <v>54</v>
      </c>
      <c r="B16" s="81">
        <v>650</v>
      </c>
      <c r="C16" s="13"/>
      <c r="D16" s="12">
        <v>0</v>
      </c>
      <c r="E16" s="13"/>
      <c r="F16" s="12">
        <v>0</v>
      </c>
      <c r="G16" s="13"/>
      <c r="H16" s="54">
        <f t="shared" si="0"/>
        <v>650</v>
      </c>
      <c r="I16" s="8"/>
      <c r="J16" s="12">
        <v>610.52</v>
      </c>
    </row>
    <row r="17" spans="1:10" ht="12">
      <c r="A17" s="109" t="s">
        <v>55</v>
      </c>
      <c r="B17" s="81">
        <v>64</v>
      </c>
      <c r="C17" s="13"/>
      <c r="D17" s="12">
        <v>0</v>
      </c>
      <c r="E17" s="13"/>
      <c r="F17" s="12">
        <v>0</v>
      </c>
      <c r="G17" s="13"/>
      <c r="H17" s="54">
        <f t="shared" si="0"/>
        <v>64</v>
      </c>
      <c r="I17" s="8"/>
      <c r="J17" s="12">
        <v>73.94</v>
      </c>
    </row>
    <row r="18" spans="1:10" ht="12">
      <c r="A18" s="109" t="s">
        <v>66</v>
      </c>
      <c r="B18" s="81">
        <v>286</v>
      </c>
      <c r="C18" s="13"/>
      <c r="D18" s="12">
        <v>0</v>
      </c>
      <c r="E18" s="13"/>
      <c r="F18" s="12">
        <v>0</v>
      </c>
      <c r="G18" s="13"/>
      <c r="H18" s="54">
        <f t="shared" si="0"/>
        <v>286</v>
      </c>
      <c r="I18" s="8"/>
      <c r="J18" s="12">
        <v>49.1</v>
      </c>
    </row>
    <row r="19" spans="1:10" ht="12">
      <c r="A19" s="109" t="s">
        <v>56</v>
      </c>
      <c r="B19" s="81">
        <v>324</v>
      </c>
      <c r="C19" s="13"/>
      <c r="D19" s="12">
        <v>0</v>
      </c>
      <c r="E19" s="13"/>
      <c r="F19" s="12">
        <v>0</v>
      </c>
      <c r="G19" s="13"/>
      <c r="H19" s="54">
        <f t="shared" si="0"/>
        <v>324</v>
      </c>
      <c r="I19" s="8"/>
      <c r="J19" s="12">
        <v>43.01</v>
      </c>
    </row>
    <row r="20" spans="1:10" ht="12">
      <c r="A20" s="109"/>
      <c r="B20" s="81">
        <v>0</v>
      </c>
      <c r="C20" s="13"/>
      <c r="D20" s="12">
        <v>0</v>
      </c>
      <c r="E20" s="13"/>
      <c r="F20" s="12">
        <v>0</v>
      </c>
      <c r="G20" s="13"/>
      <c r="H20" s="54">
        <f t="shared" si="0"/>
        <v>0</v>
      </c>
      <c r="I20" s="8"/>
      <c r="J20" s="12">
        <v>0</v>
      </c>
    </row>
    <row r="21" spans="1:10" ht="15.75" thickBot="1">
      <c r="A21" s="15" t="s">
        <v>46</v>
      </c>
      <c r="B21" s="82">
        <f>SUM(B12:B20)</f>
        <v>32037.41</v>
      </c>
      <c r="C21" s="16"/>
      <c r="D21" s="55">
        <f>SUM(D12:D20)</f>
        <v>36219</v>
      </c>
      <c r="E21" s="13"/>
      <c r="F21" s="55">
        <f>SUM(F12:F20)</f>
        <v>0</v>
      </c>
      <c r="G21" s="13"/>
      <c r="H21" s="55">
        <f>SUM(H12:H20)</f>
        <v>68256.41</v>
      </c>
      <c r="I21" s="8"/>
      <c r="J21" s="55">
        <f>SUM(J12:J20)</f>
        <v>35173.1</v>
      </c>
    </row>
    <row r="22" spans="1:9" ht="6.75" customHeight="1" thickTop="1">
      <c r="A22" s="17"/>
      <c r="B22" s="83"/>
      <c r="C22" s="17"/>
      <c r="D22" s="17"/>
      <c r="E22" s="17"/>
      <c r="F22" s="8"/>
      <c r="G22" s="17"/>
      <c r="H22" s="8"/>
      <c r="I22" s="8"/>
    </row>
    <row r="23" spans="1:9" ht="25.5">
      <c r="A23" s="118" t="s">
        <v>48</v>
      </c>
      <c r="B23" s="80"/>
      <c r="C23" s="9"/>
      <c r="D23" s="9"/>
      <c r="E23" s="9"/>
      <c r="F23" s="9"/>
      <c r="G23" s="9"/>
      <c r="H23" s="9"/>
      <c r="I23" s="10"/>
    </row>
    <row r="24" spans="1:10" ht="12.75">
      <c r="A24" s="118"/>
      <c r="B24" s="81">
        <v>0</v>
      </c>
      <c r="C24" s="9"/>
      <c r="D24" s="81">
        <v>0</v>
      </c>
      <c r="E24" s="9"/>
      <c r="F24" s="81">
        <v>0</v>
      </c>
      <c r="G24" s="9"/>
      <c r="H24" s="54">
        <f>B24+D24+F24</f>
        <v>0</v>
      </c>
      <c r="I24" s="10"/>
      <c r="J24" s="81">
        <v>0</v>
      </c>
    </row>
    <row r="25" spans="1:10" ht="12">
      <c r="A25" s="109"/>
      <c r="B25" s="81">
        <v>0</v>
      </c>
      <c r="C25" s="18"/>
      <c r="D25" s="81">
        <v>0</v>
      </c>
      <c r="E25" s="18"/>
      <c r="F25" s="81">
        <v>0</v>
      </c>
      <c r="G25" s="19"/>
      <c r="H25" s="54">
        <f>B25+D25+F25</f>
        <v>0</v>
      </c>
      <c r="I25" s="8"/>
      <c r="J25" s="81">
        <v>0</v>
      </c>
    </row>
    <row r="26" spans="1:10" ht="15.75" thickBot="1">
      <c r="A26" s="15" t="s">
        <v>31</v>
      </c>
      <c r="B26" s="82">
        <f>SUM(B25)</f>
        <v>0</v>
      </c>
      <c r="C26" s="9"/>
      <c r="D26" s="82">
        <f>SUM(D25)</f>
        <v>0</v>
      </c>
      <c r="E26" s="9"/>
      <c r="F26" s="82">
        <f>SUM(F25)</f>
        <v>0</v>
      </c>
      <c r="G26" s="9"/>
      <c r="H26" s="77">
        <f>B26+D26+F26</f>
        <v>0</v>
      </c>
      <c r="I26" s="9"/>
      <c r="J26" s="82">
        <f>SUM(J24:J25)</f>
        <v>0</v>
      </c>
    </row>
    <row r="27" spans="1:9" ht="13.5" thickBot="1" thickTop="1">
      <c r="A27" s="119"/>
      <c r="B27" s="84"/>
      <c r="C27" s="18"/>
      <c r="D27" s="74"/>
      <c r="E27" s="18"/>
      <c r="F27" s="74"/>
      <c r="G27" s="19"/>
      <c r="H27" s="75"/>
      <c r="I27" s="8"/>
    </row>
    <row r="28" spans="1:10" ht="16.5" thickBot="1" thickTop="1">
      <c r="A28" s="15" t="s">
        <v>26</v>
      </c>
      <c r="B28" s="89">
        <f>B21+B26</f>
        <v>32037.41</v>
      </c>
      <c r="C28" s="9"/>
      <c r="D28" s="89">
        <f>D21+D26</f>
        <v>36219</v>
      </c>
      <c r="E28" s="9"/>
      <c r="F28" s="89">
        <f>F21+F26</f>
        <v>0</v>
      </c>
      <c r="G28" s="9"/>
      <c r="H28" s="89">
        <f>H21+H26</f>
        <v>68256.41</v>
      </c>
      <c r="I28" s="9"/>
      <c r="J28" s="89">
        <f>J21+J26</f>
        <v>35173.1</v>
      </c>
    </row>
    <row r="29" ht="12.75" thickTop="1"/>
    <row r="30" spans="1:10" ht="12.75">
      <c r="A30" s="71" t="s">
        <v>19</v>
      </c>
      <c r="B30" s="85"/>
      <c r="C30" s="21"/>
      <c r="D30" s="21"/>
      <c r="E30" s="21"/>
      <c r="F30" s="21"/>
      <c r="G30" s="21"/>
      <c r="H30" s="172"/>
      <c r="I30" s="172"/>
      <c r="J30" s="22"/>
    </row>
    <row r="31" spans="1:10" ht="12">
      <c r="A31" s="110" t="s">
        <v>81</v>
      </c>
      <c r="B31" s="33">
        <v>10587.41</v>
      </c>
      <c r="C31" s="24"/>
      <c r="D31" s="23">
        <v>4765.31</v>
      </c>
      <c r="E31" s="25"/>
      <c r="F31" s="23">
        <v>0</v>
      </c>
      <c r="G31" s="25"/>
      <c r="H31" s="56">
        <f aca="true" t="shared" si="1" ref="H31:H39">F31+D31+B31</f>
        <v>15352.720000000001</v>
      </c>
      <c r="I31" s="26"/>
      <c r="J31" s="23">
        <v>13014.68</v>
      </c>
    </row>
    <row r="32" spans="1:10" ht="12">
      <c r="A32" s="129" t="s">
        <v>73</v>
      </c>
      <c r="B32" s="33">
        <v>2041</v>
      </c>
      <c r="C32" s="24"/>
      <c r="D32" s="23">
        <v>0</v>
      </c>
      <c r="E32" s="25"/>
      <c r="F32" s="23">
        <v>0</v>
      </c>
      <c r="G32" s="25"/>
      <c r="H32" s="56">
        <f t="shared" si="1"/>
        <v>2041</v>
      </c>
      <c r="I32" s="26"/>
      <c r="J32" s="23">
        <v>1952</v>
      </c>
    </row>
    <row r="33" spans="1:10" ht="12">
      <c r="A33" s="129" t="s">
        <v>72</v>
      </c>
      <c r="B33" s="33">
        <v>11949.29</v>
      </c>
      <c r="C33" s="24"/>
      <c r="D33" s="23">
        <v>11294.68</v>
      </c>
      <c r="E33" s="25"/>
      <c r="F33" s="23">
        <v>0</v>
      </c>
      <c r="G33" s="25"/>
      <c r="H33" s="56">
        <f t="shared" si="1"/>
        <v>23243.97</v>
      </c>
      <c r="I33" s="26"/>
      <c r="J33" s="23">
        <v>12740.44</v>
      </c>
    </row>
    <row r="34" spans="1:10" ht="12">
      <c r="A34" s="110" t="s">
        <v>57</v>
      </c>
      <c r="B34" s="33">
        <f>3226.84+1</f>
        <v>3227.84</v>
      </c>
      <c r="C34" s="24"/>
      <c r="D34" s="23">
        <f>859.67-1</f>
        <v>858.67</v>
      </c>
      <c r="E34" s="25"/>
      <c r="F34" s="23">
        <v>0</v>
      </c>
      <c r="G34" s="25"/>
      <c r="H34" s="56">
        <f t="shared" si="1"/>
        <v>4086.51</v>
      </c>
      <c r="I34" s="26"/>
      <c r="J34" s="23">
        <v>4864.09</v>
      </c>
    </row>
    <row r="35" spans="1:10" ht="12">
      <c r="A35" s="110" t="s">
        <v>58</v>
      </c>
      <c r="B35" s="33">
        <v>40</v>
      </c>
      <c r="C35" s="24"/>
      <c r="D35" s="23">
        <v>0</v>
      </c>
      <c r="E35" s="25"/>
      <c r="F35" s="23">
        <v>0</v>
      </c>
      <c r="G35" s="25"/>
      <c r="H35" s="56">
        <f t="shared" si="1"/>
        <v>40</v>
      </c>
      <c r="I35" s="26"/>
      <c r="J35" s="23">
        <v>3</v>
      </c>
    </row>
    <row r="36" spans="1:10" ht="12">
      <c r="A36" s="110" t="s">
        <v>59</v>
      </c>
      <c r="B36" s="33">
        <v>964.37</v>
      </c>
      <c r="C36" s="24"/>
      <c r="D36" s="23">
        <v>0</v>
      </c>
      <c r="E36" s="25"/>
      <c r="F36" s="23">
        <v>0</v>
      </c>
      <c r="G36" s="25"/>
      <c r="H36" s="56">
        <f t="shared" si="1"/>
        <v>964.37</v>
      </c>
      <c r="I36" s="26"/>
      <c r="J36" s="23">
        <v>2332.6600000000003</v>
      </c>
    </row>
    <row r="37" spans="1:10" ht="12">
      <c r="A37" s="110" t="s">
        <v>70</v>
      </c>
      <c r="B37" s="33">
        <v>307</v>
      </c>
      <c r="C37" s="24"/>
      <c r="D37" s="23">
        <v>0</v>
      </c>
      <c r="E37" s="25"/>
      <c r="F37" s="23">
        <v>0</v>
      </c>
      <c r="G37" s="25"/>
      <c r="H37" s="56">
        <f t="shared" si="1"/>
        <v>307</v>
      </c>
      <c r="I37" s="26"/>
      <c r="J37" s="23">
        <v>310.04</v>
      </c>
    </row>
    <row r="38" spans="1:10" ht="12">
      <c r="A38" s="110" t="s">
        <v>71</v>
      </c>
      <c r="B38" s="33">
        <v>2131</v>
      </c>
      <c r="C38" s="24"/>
      <c r="D38" s="23">
        <v>0</v>
      </c>
      <c r="E38" s="25"/>
      <c r="F38" s="23">
        <v>0</v>
      </c>
      <c r="G38" s="25"/>
      <c r="H38" s="56">
        <f t="shared" si="1"/>
        <v>2131</v>
      </c>
      <c r="I38" s="26"/>
      <c r="J38" s="23">
        <v>1592.54</v>
      </c>
    </row>
    <row r="39" spans="1:10" ht="12">
      <c r="A39" s="110" t="s">
        <v>67</v>
      </c>
      <c r="B39" s="33">
        <v>0</v>
      </c>
      <c r="C39" s="24"/>
      <c r="D39" s="23">
        <v>0</v>
      </c>
      <c r="E39" s="25"/>
      <c r="F39" s="23">
        <v>0</v>
      </c>
      <c r="G39" s="25"/>
      <c r="H39" s="56">
        <f t="shared" si="1"/>
        <v>0</v>
      </c>
      <c r="I39" s="26"/>
      <c r="J39" s="23">
        <v>1500</v>
      </c>
    </row>
    <row r="40" spans="1:10" ht="15.75" thickBot="1">
      <c r="A40" s="29" t="s">
        <v>25</v>
      </c>
      <c r="B40" s="86">
        <f>SUM(B31:B39)</f>
        <v>31247.91</v>
      </c>
      <c r="C40" s="30"/>
      <c r="D40" s="57">
        <f>SUM(D31:D39)</f>
        <v>16918.66</v>
      </c>
      <c r="E40" s="25"/>
      <c r="F40" s="57">
        <f>SUM(F31:F39)</f>
        <v>0</v>
      </c>
      <c r="G40" s="25"/>
      <c r="H40" s="57">
        <f>IF((B40+D40+F40)=SUM(H31:H39),F40+D40+B40,"Cross Add Error")</f>
        <v>48166.57</v>
      </c>
      <c r="I40" s="26"/>
      <c r="J40" s="57">
        <f>SUM(J31:J39)</f>
        <v>38309.450000000004</v>
      </c>
    </row>
    <row r="41" spans="1:10" ht="13.5" thickTop="1">
      <c r="A41" s="120"/>
      <c r="B41" s="87"/>
      <c r="C41" s="36"/>
      <c r="D41" s="31"/>
      <c r="E41" s="36"/>
      <c r="F41" s="36"/>
      <c r="G41" s="36"/>
      <c r="H41" s="36"/>
      <c r="I41" s="34"/>
      <c r="J41" s="35"/>
    </row>
    <row r="42" spans="1:9" ht="25.5">
      <c r="A42" s="121" t="s">
        <v>49</v>
      </c>
      <c r="B42" s="122"/>
      <c r="C42" s="9"/>
      <c r="D42" s="9"/>
      <c r="E42" s="9"/>
      <c r="F42" s="9"/>
      <c r="G42" s="9"/>
      <c r="H42" s="9"/>
      <c r="I42" s="10"/>
    </row>
    <row r="43" spans="1:10" ht="12.75">
      <c r="A43" s="121" t="s">
        <v>60</v>
      </c>
      <c r="B43" s="33">
        <v>0</v>
      </c>
      <c r="C43" s="9"/>
      <c r="D43" s="33">
        <v>0</v>
      </c>
      <c r="E43" s="9"/>
      <c r="F43" s="33">
        <v>0</v>
      </c>
      <c r="G43" s="9"/>
      <c r="H43" s="56">
        <f>B43+D43+F43</f>
        <v>0</v>
      </c>
      <c r="I43" s="10"/>
      <c r="J43" s="81">
        <v>260</v>
      </c>
    </row>
    <row r="44" spans="1:10" ht="12">
      <c r="A44" s="110"/>
      <c r="B44" s="33">
        <v>0</v>
      </c>
      <c r="C44" s="24"/>
      <c r="D44" s="33">
        <v>0</v>
      </c>
      <c r="E44" s="25"/>
      <c r="F44" s="33">
        <v>0</v>
      </c>
      <c r="G44" s="25"/>
      <c r="H44" s="56">
        <f>B44+D44+F44</f>
        <v>0</v>
      </c>
      <c r="I44" s="26"/>
      <c r="J44" s="23">
        <v>0</v>
      </c>
    </row>
    <row r="45" spans="1:10" ht="15.75" thickBot="1">
      <c r="A45" s="29" t="s">
        <v>25</v>
      </c>
      <c r="B45" s="86">
        <f>SUM(B43:B44)</f>
        <v>0</v>
      </c>
      <c r="C45" s="9"/>
      <c r="D45" s="86">
        <f>D44</f>
        <v>0</v>
      </c>
      <c r="E45" s="9"/>
      <c r="F45" s="86">
        <f>F44</f>
        <v>0</v>
      </c>
      <c r="G45" s="9"/>
      <c r="H45" s="57">
        <f>B45+D45+F45</f>
        <v>0</v>
      </c>
      <c r="I45" s="9"/>
      <c r="J45" s="57">
        <v>260</v>
      </c>
    </row>
    <row r="46" spans="1:8" ht="13.5" thickBot="1" thickTop="1">
      <c r="A46" s="1"/>
      <c r="B46" s="88"/>
      <c r="C46" s="37"/>
      <c r="D46" s="76"/>
      <c r="E46" s="37"/>
      <c r="F46" s="76"/>
      <c r="G46" s="37"/>
      <c r="H46" s="76"/>
    </row>
    <row r="47" spans="1:10" ht="16.5" thickBot="1" thickTop="1">
      <c r="A47" s="96" t="s">
        <v>32</v>
      </c>
      <c r="B47" s="89">
        <f>B40+B45</f>
        <v>31247.91</v>
      </c>
      <c r="C47" s="9"/>
      <c r="D47" s="89">
        <f aca="true" t="shared" si="2" ref="D47:J47">D40+D45</f>
        <v>16918.66</v>
      </c>
      <c r="E47" s="9"/>
      <c r="F47" s="89">
        <f t="shared" si="2"/>
        <v>0</v>
      </c>
      <c r="G47" s="9"/>
      <c r="H47" s="89">
        <f t="shared" si="2"/>
        <v>48166.57</v>
      </c>
      <c r="I47" s="9"/>
      <c r="J47" s="89">
        <f t="shared" si="2"/>
        <v>38569.450000000004</v>
      </c>
    </row>
    <row r="48" spans="2:9" ht="13.5" thickBot="1" thickTop="1">
      <c r="B48" s="90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7" t="s">
        <v>27</v>
      </c>
      <c r="B49" s="91">
        <f>+B28-B47</f>
        <v>789.5</v>
      </c>
      <c r="C49" s="40"/>
      <c r="D49" s="126">
        <f>+D28-D47</f>
        <v>19300.34</v>
      </c>
      <c r="E49" s="41"/>
      <c r="F49" s="59">
        <f>+F28-F47</f>
        <v>0</v>
      </c>
      <c r="G49" s="41"/>
      <c r="H49" s="126">
        <f>IF((B49+D49+F49)=(+H28-H47),F49+D49+B49,"Cross Add Error")</f>
        <v>20089.84</v>
      </c>
      <c r="I49" s="27"/>
      <c r="J49" s="59">
        <f>+J28-J47</f>
        <v>-3396.350000000006</v>
      </c>
    </row>
    <row r="50" spans="1:10" ht="12.75">
      <c r="A50" s="20" t="s">
        <v>44</v>
      </c>
      <c r="B50" s="92">
        <v>0</v>
      </c>
      <c r="C50" s="40"/>
      <c r="D50" s="43">
        <v>0</v>
      </c>
      <c r="E50" s="41"/>
      <c r="F50" s="43">
        <v>0</v>
      </c>
      <c r="G50" s="41"/>
      <c r="H50" s="56">
        <f>IF(F50+D50+B50=0,0,"Transfer error")</f>
        <v>0</v>
      </c>
      <c r="I50" s="27"/>
      <c r="J50" s="43">
        <v>0</v>
      </c>
    </row>
    <row r="51" spans="1:10" ht="13.5" thickBot="1">
      <c r="A51" s="20" t="s">
        <v>28</v>
      </c>
      <c r="B51" s="93">
        <v>46774</v>
      </c>
      <c r="C51" s="40"/>
      <c r="D51" s="128">
        <v>-6323</v>
      </c>
      <c r="E51" s="41"/>
      <c r="F51" s="44">
        <v>0</v>
      </c>
      <c r="G51" s="41"/>
      <c r="H51" s="60">
        <f>F51+D51+B51</f>
        <v>40451</v>
      </c>
      <c r="I51" s="27"/>
      <c r="J51" s="44">
        <v>43848</v>
      </c>
    </row>
    <row r="52" spans="1:10" ht="16.5" thickBot="1" thickTop="1">
      <c r="A52" s="97" t="s">
        <v>3</v>
      </c>
      <c r="B52" s="94">
        <f>+B49+B50+B51</f>
        <v>47563.5</v>
      </c>
      <c r="C52" s="40"/>
      <c r="D52" s="127">
        <f>+D49+D50+D51</f>
        <v>12977.34</v>
      </c>
      <c r="E52" s="41"/>
      <c r="F52" s="61">
        <f>+F49+F50+F51</f>
        <v>0</v>
      </c>
      <c r="G52" s="41"/>
      <c r="H52" s="58">
        <f>IF((B52+D52+F52)=(H49+H50+H51),B52+D52+F52,"Cross Add Error")</f>
        <v>60540.84</v>
      </c>
      <c r="I52" s="27"/>
      <c r="J52" s="61">
        <f>+J49+J50+J51</f>
        <v>40451.649999999994</v>
      </c>
    </row>
    <row r="53" ht="12.75" thickTop="1"/>
    <row r="55" spans="1:10" s="103" customFormat="1" ht="26.25" customHeight="1">
      <c r="A55" s="99" t="s">
        <v>35</v>
      </c>
      <c r="B55" s="100"/>
      <c r="C55" s="99"/>
      <c r="D55" s="99"/>
      <c r="E55" s="99"/>
      <c r="F55" s="99"/>
      <c r="G55" s="99"/>
      <c r="H55" s="99"/>
      <c r="I55" s="101"/>
      <c r="J55" s="102"/>
    </row>
    <row r="56" spans="1:10" ht="25.5">
      <c r="A56" s="108" t="s">
        <v>15</v>
      </c>
      <c r="B56" s="138" t="s">
        <v>14</v>
      </c>
      <c r="C56" s="138"/>
      <c r="D56" s="138"/>
      <c r="E56" s="46"/>
      <c r="F56" s="45" t="s">
        <v>4</v>
      </c>
      <c r="H56" s="45" t="s">
        <v>5</v>
      </c>
      <c r="I56" s="27"/>
      <c r="J56" s="45" t="s">
        <v>6</v>
      </c>
    </row>
    <row r="57" spans="2:10" ht="12">
      <c r="B57" s="139"/>
      <c r="C57" s="139"/>
      <c r="D57" s="139"/>
      <c r="E57" s="48"/>
      <c r="F57" s="47" t="s">
        <v>7</v>
      </c>
      <c r="H57" s="47" t="s">
        <v>7</v>
      </c>
      <c r="I57" s="27"/>
      <c r="J57" s="47" t="s">
        <v>7</v>
      </c>
    </row>
    <row r="58" spans="1:10" ht="19.5" customHeight="1">
      <c r="A58" s="132" t="s">
        <v>22</v>
      </c>
      <c r="B58" s="143" t="s">
        <v>61</v>
      </c>
      <c r="C58" s="144"/>
      <c r="D58" s="145"/>
      <c r="E58" s="65"/>
      <c r="F58" s="12">
        <v>47564</v>
      </c>
      <c r="G58" s="49"/>
      <c r="H58" s="124">
        <v>12977</v>
      </c>
      <c r="I58" s="27"/>
      <c r="J58" s="12">
        <v>0</v>
      </c>
    </row>
    <row r="59" spans="1:10" ht="19.5" customHeight="1">
      <c r="A59" s="132"/>
      <c r="B59" s="143"/>
      <c r="C59" s="144"/>
      <c r="D59" s="145"/>
      <c r="E59" s="65"/>
      <c r="F59" s="12">
        <v>0</v>
      </c>
      <c r="G59" s="49"/>
      <c r="H59" s="12">
        <v>0</v>
      </c>
      <c r="I59" s="27"/>
      <c r="J59" s="12">
        <v>0</v>
      </c>
    </row>
    <row r="60" spans="1:10" ht="19.5" customHeight="1" thickBot="1">
      <c r="A60" s="132"/>
      <c r="B60" s="143"/>
      <c r="C60" s="144"/>
      <c r="D60" s="145"/>
      <c r="E60" s="65"/>
      <c r="F60" s="14">
        <v>0</v>
      </c>
      <c r="G60" s="49"/>
      <c r="H60" s="14">
        <v>0</v>
      </c>
      <c r="I60" s="27"/>
      <c r="J60" s="14">
        <v>0</v>
      </c>
    </row>
    <row r="61" spans="2:10" ht="19.5" customHeight="1" thickBot="1" thickTop="1">
      <c r="B61" s="140" t="s">
        <v>29</v>
      </c>
      <c r="C61" s="140"/>
      <c r="D61" s="140"/>
      <c r="E61" s="98"/>
      <c r="F61" s="62">
        <f>SUM(F58:F60)</f>
        <v>47564</v>
      </c>
      <c r="G61" s="50"/>
      <c r="H61" s="125">
        <f>SUM(H58:H60)</f>
        <v>12977</v>
      </c>
      <c r="I61" s="137"/>
      <c r="J61" s="62">
        <f>SUM(J58:J60)</f>
        <v>0</v>
      </c>
    </row>
    <row r="62" spans="2:10" ht="24" customHeight="1" thickTop="1">
      <c r="B62" s="141" t="s">
        <v>8</v>
      </c>
      <c r="C62" s="141"/>
      <c r="D62" s="141"/>
      <c r="E62" s="64"/>
      <c r="F62" s="63" t="str">
        <f>IF(ROUND(F61,0)&lt;&gt;ROUND(B52,0),"Agreement Error","OK")</f>
        <v>OK</v>
      </c>
      <c r="G62" s="27"/>
      <c r="H62" s="63" t="str">
        <f>IF(ROUND(H61,0)&lt;&gt;ROUND(D52,0),"Agreement Error","OK")</f>
        <v>OK</v>
      </c>
      <c r="I62" s="137"/>
      <c r="J62" s="63" t="str">
        <f>IF(ROUND(J61,0)&lt;&gt;ROUND(F52,0),"Agreement Error","OK")</f>
        <v>OK</v>
      </c>
    </row>
    <row r="63" spans="2:10" ht="30" customHeight="1">
      <c r="B63" s="141"/>
      <c r="C63" s="141"/>
      <c r="D63" s="141"/>
      <c r="E63" s="64"/>
      <c r="F63" s="45" t="s">
        <v>4</v>
      </c>
      <c r="H63" s="45" t="s">
        <v>5</v>
      </c>
      <c r="I63" s="27"/>
      <c r="J63" s="45" t="s">
        <v>6</v>
      </c>
    </row>
    <row r="64" spans="2:10" ht="15" customHeight="1">
      <c r="B64" s="135" t="s">
        <v>45</v>
      </c>
      <c r="C64" s="135"/>
      <c r="D64" s="135"/>
      <c r="E64" s="64"/>
      <c r="F64" s="47" t="s">
        <v>7</v>
      </c>
      <c r="H64" s="47" t="s">
        <v>7</v>
      </c>
      <c r="I64" s="27"/>
      <c r="J64" s="47" t="s">
        <v>7</v>
      </c>
    </row>
    <row r="65" spans="1:10" ht="19.5" customHeight="1">
      <c r="A65" s="132" t="s">
        <v>21</v>
      </c>
      <c r="B65" s="136" t="s">
        <v>82</v>
      </c>
      <c r="C65" s="136"/>
      <c r="D65" s="136"/>
      <c r="E65" s="67"/>
      <c r="F65" s="66">
        <v>150</v>
      </c>
      <c r="G65" s="49"/>
      <c r="H65" s="66">
        <v>0</v>
      </c>
      <c r="I65" s="27"/>
      <c r="J65" s="66">
        <v>0</v>
      </c>
    </row>
    <row r="66" spans="1:10" ht="19.5" customHeight="1">
      <c r="A66" s="133"/>
      <c r="B66" s="136" t="s">
        <v>68</v>
      </c>
      <c r="C66" s="136"/>
      <c r="D66" s="136"/>
      <c r="E66" s="67"/>
      <c r="F66" s="66">
        <v>10000</v>
      </c>
      <c r="G66" s="49"/>
      <c r="H66" s="66">
        <v>5500</v>
      </c>
      <c r="I66" s="27"/>
      <c r="J66" s="66">
        <v>0</v>
      </c>
    </row>
    <row r="67" spans="1:10" ht="19.5" customHeight="1">
      <c r="A67" s="133"/>
      <c r="B67" s="136" t="s">
        <v>74</v>
      </c>
      <c r="C67" s="136"/>
      <c r="D67" s="136"/>
      <c r="E67" s="67"/>
      <c r="F67" s="66">
        <v>225</v>
      </c>
      <c r="G67" s="49"/>
      <c r="H67" s="66">
        <v>0</v>
      </c>
      <c r="I67" s="27"/>
      <c r="J67" s="66">
        <v>0</v>
      </c>
    </row>
    <row r="68" spans="1:10" ht="19.5" customHeight="1">
      <c r="A68" s="133"/>
      <c r="B68" s="136" t="s">
        <v>75</v>
      </c>
      <c r="C68" s="136"/>
      <c r="D68" s="136"/>
      <c r="E68" s="67"/>
      <c r="F68" s="66">
        <v>2350</v>
      </c>
      <c r="G68" s="49"/>
      <c r="H68" s="66">
        <v>0</v>
      </c>
      <c r="I68" s="27"/>
      <c r="J68" s="66">
        <v>0</v>
      </c>
    </row>
    <row r="69" spans="1:10" ht="19.5" customHeight="1">
      <c r="A69" s="133"/>
      <c r="B69" s="136"/>
      <c r="C69" s="136"/>
      <c r="D69" s="136"/>
      <c r="E69" s="67"/>
      <c r="F69" s="66">
        <v>0</v>
      </c>
      <c r="G69" s="49"/>
      <c r="H69" s="66">
        <v>0</v>
      </c>
      <c r="I69" s="27"/>
      <c r="J69" s="66">
        <v>0</v>
      </c>
    </row>
    <row r="70" spans="1:10" ht="19.5" customHeight="1">
      <c r="A70" s="133"/>
      <c r="B70" s="136"/>
      <c r="C70" s="136"/>
      <c r="D70" s="136"/>
      <c r="E70" s="67"/>
      <c r="F70" s="66">
        <v>0</v>
      </c>
      <c r="G70" s="49"/>
      <c r="H70" s="66">
        <v>0</v>
      </c>
      <c r="I70" s="27"/>
      <c r="J70" s="66">
        <v>0</v>
      </c>
    </row>
    <row r="71" spans="2:10" ht="12">
      <c r="B71" s="134"/>
      <c r="C71" s="134"/>
      <c r="D71" s="134"/>
      <c r="E71" s="51"/>
      <c r="G71" s="130"/>
      <c r="I71" s="137"/>
      <c r="J71" s="2"/>
    </row>
    <row r="72" spans="2:10" ht="21.75">
      <c r="B72" s="135" t="s">
        <v>45</v>
      </c>
      <c r="C72" s="135"/>
      <c r="D72" s="135"/>
      <c r="E72" s="52"/>
      <c r="F72" s="11" t="s">
        <v>36</v>
      </c>
      <c r="G72" s="130"/>
      <c r="H72" s="6" t="s">
        <v>9</v>
      </c>
      <c r="I72" s="137"/>
      <c r="J72" s="6" t="s">
        <v>10</v>
      </c>
    </row>
    <row r="73" spans="1:10" ht="19.5" customHeight="1">
      <c r="A73" s="132" t="s">
        <v>20</v>
      </c>
      <c r="B73" s="136"/>
      <c r="C73" s="136"/>
      <c r="D73" s="136"/>
      <c r="E73" s="67"/>
      <c r="F73" s="32"/>
      <c r="G73" s="49"/>
      <c r="H73" s="66">
        <v>0</v>
      </c>
      <c r="I73" s="27"/>
      <c r="J73" s="66">
        <v>0</v>
      </c>
    </row>
    <row r="74" spans="1:10" ht="19.5" customHeight="1">
      <c r="A74" s="133"/>
      <c r="B74" s="136"/>
      <c r="C74" s="136"/>
      <c r="D74" s="136"/>
      <c r="E74" s="67"/>
      <c r="F74" s="28"/>
      <c r="G74" s="49"/>
      <c r="H74" s="66">
        <v>0</v>
      </c>
      <c r="I74" s="27"/>
      <c r="J74" s="66">
        <v>0</v>
      </c>
    </row>
    <row r="75" spans="1:10" ht="19.5" customHeight="1">
      <c r="A75" s="133"/>
      <c r="B75" s="136"/>
      <c r="C75" s="136"/>
      <c r="D75" s="136"/>
      <c r="E75" s="67"/>
      <c r="F75" s="28"/>
      <c r="G75" s="49"/>
      <c r="H75" s="66">
        <v>0</v>
      </c>
      <c r="I75" s="27"/>
      <c r="J75" s="66">
        <v>0</v>
      </c>
    </row>
    <row r="76" spans="1:10" ht="19.5" customHeight="1">
      <c r="A76" s="133"/>
      <c r="B76" s="136"/>
      <c r="C76" s="136"/>
      <c r="D76" s="136"/>
      <c r="E76" s="67"/>
      <c r="F76" s="28"/>
      <c r="G76" s="49"/>
      <c r="H76" s="66">
        <v>0</v>
      </c>
      <c r="I76" s="27"/>
      <c r="J76" s="66">
        <v>0</v>
      </c>
    </row>
    <row r="77" spans="1:10" ht="19.5" customHeight="1">
      <c r="A77" s="133"/>
      <c r="B77" s="136"/>
      <c r="C77" s="136"/>
      <c r="D77" s="136"/>
      <c r="E77" s="67"/>
      <c r="F77" s="28"/>
      <c r="G77" s="49"/>
      <c r="H77" s="66">
        <v>0</v>
      </c>
      <c r="I77" s="27"/>
      <c r="J77" s="66">
        <v>0</v>
      </c>
    </row>
    <row r="78" spans="2:10" ht="12">
      <c r="B78" s="146"/>
      <c r="C78" s="146"/>
      <c r="D78" s="146"/>
      <c r="E78" s="49"/>
      <c r="G78" s="49"/>
      <c r="I78" s="27"/>
      <c r="J78" s="47"/>
    </row>
    <row r="79" spans="2:10" ht="21.75">
      <c r="B79" s="135" t="s">
        <v>45</v>
      </c>
      <c r="C79" s="135"/>
      <c r="D79" s="135"/>
      <c r="E79" s="53"/>
      <c r="F79" s="11" t="s">
        <v>36</v>
      </c>
      <c r="G79" s="49"/>
      <c r="H79" s="6" t="s">
        <v>9</v>
      </c>
      <c r="I79" s="27"/>
      <c r="J79" s="6" t="s">
        <v>10</v>
      </c>
    </row>
    <row r="80" spans="1:10" ht="19.5" customHeight="1">
      <c r="A80" s="132" t="s">
        <v>38</v>
      </c>
      <c r="B80" s="136" t="s">
        <v>63</v>
      </c>
      <c r="C80" s="136"/>
      <c r="D80" s="136"/>
      <c r="E80" s="67"/>
      <c r="F80" s="28" t="s">
        <v>62</v>
      </c>
      <c r="G80" s="49"/>
      <c r="H80" s="66">
        <f>891.55-260</f>
        <v>631.55</v>
      </c>
      <c r="I80" s="27"/>
      <c r="J80" s="66">
        <v>0</v>
      </c>
    </row>
    <row r="81" spans="1:10" ht="19.5" customHeight="1">
      <c r="A81" s="133"/>
      <c r="B81" s="136" t="s">
        <v>69</v>
      </c>
      <c r="C81" s="136"/>
      <c r="D81" s="136"/>
      <c r="E81" s="67"/>
      <c r="F81" s="28" t="s">
        <v>62</v>
      </c>
      <c r="G81" s="49"/>
      <c r="H81" s="66">
        <v>260</v>
      </c>
      <c r="I81" s="27"/>
      <c r="J81" s="66">
        <v>0</v>
      </c>
    </row>
    <row r="82" spans="1:10" ht="19.5" customHeight="1">
      <c r="A82" s="133"/>
      <c r="B82" s="136"/>
      <c r="C82" s="136"/>
      <c r="D82" s="136"/>
      <c r="E82" s="67"/>
      <c r="F82" s="28"/>
      <c r="G82" s="49"/>
      <c r="H82" s="66">
        <v>0</v>
      </c>
      <c r="I82" s="27"/>
      <c r="J82" s="66">
        <v>0</v>
      </c>
    </row>
    <row r="83" spans="1:10" ht="19.5" customHeight="1">
      <c r="A83" s="133"/>
      <c r="B83" s="136"/>
      <c r="C83" s="136"/>
      <c r="D83" s="136"/>
      <c r="E83" s="67"/>
      <c r="F83" s="28"/>
      <c r="G83" s="49"/>
      <c r="H83" s="66">
        <v>0</v>
      </c>
      <c r="I83" s="27"/>
      <c r="J83" s="66">
        <v>0</v>
      </c>
    </row>
    <row r="84" spans="1:10" ht="19.5" customHeight="1">
      <c r="A84" s="133"/>
      <c r="B84" s="136"/>
      <c r="C84" s="136"/>
      <c r="D84" s="136"/>
      <c r="E84" s="67"/>
      <c r="F84" s="28"/>
      <c r="G84" s="49"/>
      <c r="H84" s="66">
        <v>0</v>
      </c>
      <c r="I84" s="27"/>
      <c r="J84" s="66">
        <v>0</v>
      </c>
    </row>
    <row r="85" spans="1:10" ht="19.5" customHeight="1">
      <c r="A85" s="133"/>
      <c r="B85" s="136"/>
      <c r="C85" s="136"/>
      <c r="D85" s="136"/>
      <c r="E85" s="67"/>
      <c r="F85" s="28"/>
      <c r="G85" s="49"/>
      <c r="H85" s="66">
        <v>0</v>
      </c>
      <c r="I85" s="27"/>
      <c r="J85" s="66">
        <v>0</v>
      </c>
    </row>
    <row r="86" spans="1:10" ht="19.5" customHeight="1">
      <c r="A86" s="133"/>
      <c r="B86" s="136"/>
      <c r="C86" s="136"/>
      <c r="D86" s="136"/>
      <c r="E86" s="67"/>
      <c r="F86" s="28"/>
      <c r="G86" s="49"/>
      <c r="H86" s="66">
        <v>0</v>
      </c>
      <c r="I86" s="27"/>
      <c r="J86" s="66">
        <v>0</v>
      </c>
    </row>
    <row r="87" spans="1:10" ht="19.5" customHeight="1">
      <c r="A87" s="133"/>
      <c r="B87" s="136"/>
      <c r="C87" s="136"/>
      <c r="D87" s="136"/>
      <c r="E87" s="67"/>
      <c r="F87" s="28"/>
      <c r="G87" s="49"/>
      <c r="H87" s="66">
        <v>0</v>
      </c>
      <c r="I87" s="27"/>
      <c r="J87" s="66">
        <v>0</v>
      </c>
    </row>
    <row r="88" spans="1:10" ht="19.5" customHeight="1">
      <c r="A88" s="133"/>
      <c r="B88" s="136"/>
      <c r="C88" s="136"/>
      <c r="D88" s="136"/>
      <c r="E88" s="67"/>
      <c r="F88" s="28"/>
      <c r="G88" s="49"/>
      <c r="H88" s="66">
        <v>0</v>
      </c>
      <c r="I88" s="27"/>
      <c r="J88" s="66">
        <v>0</v>
      </c>
    </row>
    <row r="89" spans="2:10" ht="10.5" customHeight="1">
      <c r="B89" s="134"/>
      <c r="C89" s="134"/>
      <c r="D89" s="134"/>
      <c r="E89" s="131"/>
      <c r="G89" s="131"/>
      <c r="H89" s="42"/>
      <c r="I89" s="137"/>
      <c r="J89" s="47"/>
    </row>
    <row r="90" spans="2:10" ht="21.75">
      <c r="B90" s="135" t="s">
        <v>45</v>
      </c>
      <c r="C90" s="135"/>
      <c r="D90" s="135"/>
      <c r="E90" s="131"/>
      <c r="F90" s="42" t="s">
        <v>37</v>
      </c>
      <c r="G90" s="131"/>
      <c r="H90" s="42" t="s">
        <v>11</v>
      </c>
      <c r="I90" s="137"/>
      <c r="J90" s="47" t="s">
        <v>12</v>
      </c>
    </row>
    <row r="91" spans="1:10" ht="19.5" customHeight="1">
      <c r="A91" s="132" t="s">
        <v>23</v>
      </c>
      <c r="B91" s="136" t="s">
        <v>76</v>
      </c>
      <c r="C91" s="136"/>
      <c r="D91" s="136"/>
      <c r="E91" s="67"/>
      <c r="F91" s="28" t="s">
        <v>62</v>
      </c>
      <c r="G91" s="49"/>
      <c r="H91" s="66">
        <v>197</v>
      </c>
      <c r="I91" s="27"/>
      <c r="J91" s="68"/>
    </row>
    <row r="92" spans="1:10" ht="19.5" customHeight="1">
      <c r="A92" s="133"/>
      <c r="B92" s="136" t="s">
        <v>78</v>
      </c>
      <c r="C92" s="136"/>
      <c r="D92" s="136"/>
      <c r="E92" s="67"/>
      <c r="F92" s="28" t="s">
        <v>62</v>
      </c>
      <c r="G92" s="49"/>
      <c r="H92" s="66">
        <v>1014</v>
      </c>
      <c r="I92" s="27"/>
      <c r="J92" s="68"/>
    </row>
    <row r="93" spans="1:10" ht="19.5" customHeight="1">
      <c r="A93" s="133"/>
      <c r="B93" s="136" t="s">
        <v>79</v>
      </c>
      <c r="C93" s="136"/>
      <c r="D93" s="136"/>
      <c r="E93" s="67"/>
      <c r="F93" s="28" t="s">
        <v>77</v>
      </c>
      <c r="G93" s="49"/>
      <c r="H93" s="66">
        <v>4000</v>
      </c>
      <c r="I93" s="27"/>
      <c r="J93" s="68"/>
    </row>
    <row r="94" spans="1:10" ht="19.5" customHeight="1">
      <c r="A94" s="133"/>
      <c r="B94" s="136" t="s">
        <v>80</v>
      </c>
      <c r="C94" s="136"/>
      <c r="D94" s="136"/>
      <c r="E94" s="67"/>
      <c r="F94" s="28" t="s">
        <v>62</v>
      </c>
      <c r="G94" s="49"/>
      <c r="H94" s="66">
        <v>113</v>
      </c>
      <c r="I94" s="27"/>
      <c r="J94" s="68"/>
    </row>
    <row r="95" spans="1:10" ht="19.5" customHeight="1">
      <c r="A95" s="133"/>
      <c r="B95" s="136"/>
      <c r="C95" s="136"/>
      <c r="D95" s="136"/>
      <c r="E95" s="67"/>
      <c r="F95" s="28"/>
      <c r="G95" s="49"/>
      <c r="H95" s="66">
        <v>0</v>
      </c>
      <c r="I95" s="27"/>
      <c r="J95" s="68"/>
    </row>
    <row r="96" spans="1:9" ht="12">
      <c r="A96" s="39"/>
      <c r="B96" s="95"/>
      <c r="C96" s="27"/>
      <c r="D96" s="27"/>
      <c r="E96" s="27"/>
      <c r="F96" s="27"/>
      <c r="G96" s="27"/>
      <c r="H96" s="27"/>
      <c r="I96" s="27"/>
    </row>
    <row r="97" spans="1:10" ht="24">
      <c r="A97" s="111" t="s">
        <v>39</v>
      </c>
      <c r="B97" s="181" t="s">
        <v>40</v>
      </c>
      <c r="C97" s="181"/>
      <c r="D97" s="181"/>
      <c r="E97" s="115"/>
      <c r="F97" s="175" t="s">
        <v>41</v>
      </c>
      <c r="G97" s="175"/>
      <c r="H97" s="175"/>
      <c r="I97" s="116"/>
      <c r="J97" s="117" t="s">
        <v>42</v>
      </c>
    </row>
    <row r="98" spans="1:10" ht="52.5" customHeight="1">
      <c r="A98" s="112"/>
      <c r="B98" s="182"/>
      <c r="C98" s="183"/>
      <c r="D98" s="183"/>
      <c r="E98" s="113"/>
      <c r="F98" s="176" t="s">
        <v>65</v>
      </c>
      <c r="G98" s="177"/>
      <c r="H98" s="177"/>
      <c r="J98" s="184">
        <v>42080</v>
      </c>
    </row>
    <row r="99" spans="1:10" ht="24" customHeight="1">
      <c r="A99" s="112"/>
      <c r="B99" s="173"/>
      <c r="C99" s="174"/>
      <c r="D99" s="174"/>
      <c r="E99" s="114"/>
      <c r="F99" s="178"/>
      <c r="G99" s="179"/>
      <c r="H99" s="180"/>
      <c r="J99" s="123"/>
    </row>
  </sheetData>
  <sheetProtection/>
  <mergeCells count="71">
    <mergeCell ref="B99:D99"/>
    <mergeCell ref="F97:H97"/>
    <mergeCell ref="F98:H98"/>
    <mergeCell ref="F99:H99"/>
    <mergeCell ref="B97:D97"/>
    <mergeCell ref="B98:D98"/>
    <mergeCell ref="J2:J6"/>
    <mergeCell ref="G3:H3"/>
    <mergeCell ref="B3:F3"/>
    <mergeCell ref="D6:E6"/>
    <mergeCell ref="G6:H6"/>
    <mergeCell ref="I61:I62"/>
    <mergeCell ref="H30:I30"/>
    <mergeCell ref="B95:D95"/>
    <mergeCell ref="G2:H2"/>
    <mergeCell ref="B2:F2"/>
    <mergeCell ref="B4:H4"/>
    <mergeCell ref="D5:E5"/>
    <mergeCell ref="G5:H5"/>
    <mergeCell ref="F5:F6"/>
    <mergeCell ref="B5:C6"/>
    <mergeCell ref="B91:D91"/>
    <mergeCell ref="B92:D92"/>
    <mergeCell ref="B85:D85"/>
    <mergeCell ref="B86:D86"/>
    <mergeCell ref="B93:D93"/>
    <mergeCell ref="B94:D94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68:D68"/>
    <mergeCell ref="B69:D69"/>
    <mergeCell ref="B70:D70"/>
    <mergeCell ref="B76:D76"/>
    <mergeCell ref="B77:D77"/>
    <mergeCell ref="B78:D78"/>
    <mergeCell ref="A2:A6"/>
    <mergeCell ref="B58:D58"/>
    <mergeCell ref="B59:D59"/>
    <mergeCell ref="B60:D60"/>
    <mergeCell ref="A58:A60"/>
    <mergeCell ref="B67:D67"/>
    <mergeCell ref="B64:D64"/>
    <mergeCell ref="B63:D63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A91:A95"/>
    <mergeCell ref="A73:A77"/>
    <mergeCell ref="E89:E90"/>
    <mergeCell ref="B71:D71"/>
    <mergeCell ref="B72:D72"/>
    <mergeCell ref="B73:D73"/>
    <mergeCell ref="B74:D74"/>
    <mergeCell ref="B75:D7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/>
  <headerFooter alignWithMargins="0">
    <oddFooter>&amp;LCCXX R&amp;P accounts (SS)&amp;C&amp;P</oddFooter>
  </headerFooter>
  <rowBreaks count="2" manualBreakCount="2">
    <brk id="1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Dominic Price</cp:lastModifiedBy>
  <cp:lastPrinted>2016-02-24T16:13:35Z</cp:lastPrinted>
  <dcterms:created xsi:type="dcterms:W3CDTF">2005-06-24T06:24:46Z</dcterms:created>
  <dcterms:modified xsi:type="dcterms:W3CDTF">2016-03-17T10:53:03Z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